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BU/2024/"/>
    </mc:Choice>
  </mc:AlternateContent>
  <xr:revisionPtr revIDLastSave="0" documentId="13_ncr:1_{3718BCD6-F47F-46C9-848D-5959A1C18E6E}" xr6:coauthVersionLast="36" xr6:coauthVersionMax="36" xr10:uidLastSave="{00000000-0000-0000-0000-000000000000}"/>
  <bookViews>
    <workbookView xWindow="0" yWindow="0" windowWidth="23040" windowHeight="8616" xr2:uid="{00000000-000D-0000-FFFF-FFFF00000000}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91028"/>
</workbook>
</file>

<file path=xl/calcChain.xml><?xml version="1.0" encoding="utf-8"?>
<calcChain xmlns="http://schemas.openxmlformats.org/spreadsheetml/2006/main">
  <c r="D33" i="1" l="1"/>
  <c r="J38" i="1" l="1"/>
  <c r="K37" i="1"/>
  <c r="L37" i="1" s="1"/>
  <c r="K36" i="1"/>
  <c r="L36" i="1" s="1"/>
  <c r="L38" i="1" s="1"/>
  <c r="J34" i="1"/>
  <c r="K28" i="1"/>
  <c r="J40" i="1" l="1"/>
  <c r="K38" i="1"/>
  <c r="L28" i="1"/>
  <c r="G59" i="1"/>
  <c r="I58" i="1"/>
  <c r="H58" i="1"/>
  <c r="D58" i="1"/>
  <c r="G55" i="1"/>
  <c r="F15" i="1"/>
  <c r="G38" i="1"/>
  <c r="E38" i="1"/>
  <c r="H37" i="1"/>
  <c r="D37" i="1"/>
  <c r="F37" i="1"/>
  <c r="H36" i="1"/>
  <c r="H38" i="1" s="1"/>
  <c r="G34" i="1"/>
  <c r="E34" i="1"/>
  <c r="E40" i="1"/>
  <c r="H33" i="1"/>
  <c r="F33" i="1"/>
  <c r="H32" i="1"/>
  <c r="H31" i="1"/>
  <c r="H30" i="1"/>
  <c r="H29" i="1"/>
  <c r="H28" i="1"/>
  <c r="I37" i="1"/>
  <c r="H8" i="1"/>
  <c r="I15" i="1"/>
  <c r="I17" i="1" s="1"/>
  <c r="D36" i="1"/>
  <c r="F36" i="1" s="1"/>
  <c r="H15" i="1"/>
  <c r="H17" i="1"/>
  <c r="H11" i="1"/>
  <c r="I11" i="1"/>
  <c r="D32" i="1" s="1"/>
  <c r="F32" i="1" s="1"/>
  <c r="K11" i="1"/>
  <c r="L11" i="1"/>
  <c r="F11" i="1"/>
  <c r="J17" i="1"/>
  <c r="G17" i="1"/>
  <c r="E17" i="1"/>
  <c r="H16" i="1"/>
  <c r="F16" i="1"/>
  <c r="K15" i="1"/>
  <c r="L15" i="1"/>
  <c r="L17" i="1" s="1"/>
  <c r="J13" i="1"/>
  <c r="G13" i="1"/>
  <c r="G19" i="1" s="1"/>
  <c r="E13" i="1"/>
  <c r="H12" i="1"/>
  <c r="H10" i="1"/>
  <c r="H9" i="1"/>
  <c r="H7" i="1"/>
  <c r="F10" i="1"/>
  <c r="F12" i="1"/>
  <c r="F8" i="1"/>
  <c r="F9" i="1"/>
  <c r="J19" i="1"/>
  <c r="D13" i="1"/>
  <c r="E19" i="1"/>
  <c r="D17" i="1"/>
  <c r="F17" i="1"/>
  <c r="I16" i="1"/>
  <c r="K16" i="1"/>
  <c r="I9" i="1"/>
  <c r="D30" i="1"/>
  <c r="F30" i="1"/>
  <c r="K30" i="1" s="1"/>
  <c r="L30" i="1" s="1"/>
  <c r="K9" i="1"/>
  <c r="L9" i="1"/>
  <c r="K8" i="1"/>
  <c r="L8" i="1"/>
  <c r="I8" i="1"/>
  <c r="D29" i="1"/>
  <c r="F29" i="1" s="1"/>
  <c r="I12" i="1"/>
  <c r="K12" i="1"/>
  <c r="L12" i="1"/>
  <c r="K10" i="1"/>
  <c r="L10" i="1"/>
  <c r="I10" i="1"/>
  <c r="D31" i="1"/>
  <c r="F31" i="1" s="1"/>
  <c r="F7" i="1"/>
  <c r="D19" i="1"/>
  <c r="K7" i="1"/>
  <c r="I7" i="1"/>
  <c r="D28" i="1" s="1"/>
  <c r="F13" i="1"/>
  <c r="F19" i="1"/>
  <c r="L16" i="1"/>
  <c r="L7" i="1"/>
  <c r="K13" i="1"/>
  <c r="K17" i="1"/>
  <c r="K19" i="1"/>
  <c r="K33" i="1" l="1"/>
  <c r="L33" i="1" s="1"/>
  <c r="I33" i="1"/>
  <c r="K31" i="1"/>
  <c r="L31" i="1" s="1"/>
  <c r="D52" i="1" s="1"/>
  <c r="E52" i="1" s="1"/>
  <c r="H52" i="1" s="1"/>
  <c r="I31" i="1"/>
  <c r="K29" i="1"/>
  <c r="L29" i="1" s="1"/>
  <c r="I29" i="1"/>
  <c r="I30" i="1"/>
  <c r="D51" i="1" s="1"/>
  <c r="E51" i="1" s="1"/>
  <c r="H51" i="1" s="1"/>
  <c r="H34" i="1"/>
  <c r="H40" i="1" s="1"/>
  <c r="K32" i="1"/>
  <c r="I32" i="1"/>
  <c r="H13" i="1"/>
  <c r="H19" i="1" s="1"/>
  <c r="L13" i="1"/>
  <c r="L19" i="1" s="1"/>
  <c r="G61" i="1"/>
  <c r="G40" i="1"/>
  <c r="D34" i="1"/>
  <c r="F28" i="1"/>
  <c r="I13" i="1"/>
  <c r="I19" i="1" s="1"/>
  <c r="F38" i="1"/>
  <c r="I36" i="1"/>
  <c r="D38" i="1"/>
  <c r="D54" i="1" l="1"/>
  <c r="F52" i="1"/>
  <c r="I52" i="1" s="1"/>
  <c r="D50" i="1"/>
  <c r="L32" i="1"/>
  <c r="K34" i="1"/>
  <c r="K40" i="1" s="1"/>
  <c r="F51" i="1"/>
  <c r="I51" i="1" s="1"/>
  <c r="F34" i="1"/>
  <c r="F40" i="1" s="1"/>
  <c r="I28" i="1"/>
  <c r="D40" i="1"/>
  <c r="I38" i="1"/>
  <c r="D57" i="1"/>
  <c r="E54" i="1" l="1"/>
  <c r="H54" i="1" s="1"/>
  <c r="E50" i="1"/>
  <c r="H50" i="1" s="1"/>
  <c r="F50" i="1"/>
  <c r="I50" i="1" s="1"/>
  <c r="D53" i="1"/>
  <c r="L34" i="1"/>
  <c r="L40" i="1" s="1"/>
  <c r="D49" i="1"/>
  <c r="I34" i="1"/>
  <c r="I40" i="1" s="1"/>
  <c r="D59" i="1"/>
  <c r="E57" i="1"/>
  <c r="F57" i="1" s="1"/>
  <c r="F54" i="1" l="1"/>
  <c r="I54" i="1" s="1"/>
  <c r="E53" i="1"/>
  <c r="H53" i="1" s="1"/>
  <c r="E49" i="1"/>
  <c r="F49" i="1" s="1"/>
  <c r="D55" i="1"/>
  <c r="D61" i="1" s="1"/>
  <c r="E59" i="1"/>
  <c r="H57" i="1"/>
  <c r="H59" i="1" s="1"/>
  <c r="F53" i="1" l="1"/>
  <c r="I53" i="1" s="1"/>
  <c r="I49" i="1"/>
  <c r="E55" i="1"/>
  <c r="E61" i="1" s="1"/>
  <c r="H49" i="1"/>
  <c r="H55" i="1" s="1"/>
  <c r="H61" i="1" s="1"/>
  <c r="F59" i="1"/>
  <c r="I57" i="1"/>
  <c r="I59" i="1" s="1"/>
  <c r="F55" i="1" l="1"/>
  <c r="F61" i="1" s="1"/>
  <c r="I55" i="1"/>
  <c r="I61" i="1" s="1"/>
</calcChain>
</file>

<file path=xl/sharedStrings.xml><?xml version="1.0" encoding="utf-8"?>
<sst xmlns="http://schemas.openxmlformats.org/spreadsheetml/2006/main" count="117" uniqueCount="41">
  <si>
    <t>Sammanfattande tabell över anslagsuppföljningen inom Pensionsmyndighetens ansvarsområde 2023</t>
  </si>
  <si>
    <t>Belopp anges i 1000-tals kronor</t>
  </si>
  <si>
    <t>Ingående överföringsbelopp från 2022</t>
  </si>
  <si>
    <t>Anslag år 2023</t>
  </si>
  <si>
    <t>Tilldelade medel 2023</t>
  </si>
  <si>
    <t>Prognos för 2023</t>
  </si>
  <si>
    <t>Årets över-/underskridande</t>
  </si>
  <si>
    <t>Avvikelse från tilldelade medel</t>
  </si>
  <si>
    <t>Högsta anslagskredit</t>
  </si>
  <si>
    <t>Tillgängliga medel</t>
  </si>
  <si>
    <t>Överskridande av anslagskredit</t>
  </si>
  <si>
    <t>Utgiftsområde 11 Ekonomisk trygghet vid ålderdom</t>
  </si>
  <si>
    <t>1:1</t>
  </si>
  <si>
    <t>Garantipension till ålderspension</t>
  </si>
  <si>
    <t>1:2</t>
  </si>
  <si>
    <t>Efterlevandepensioner till vuxna</t>
  </si>
  <si>
    <t>1:3</t>
  </si>
  <si>
    <t>Bostadstillägg till pensionärer</t>
  </si>
  <si>
    <t>1:4</t>
  </si>
  <si>
    <t>Äldreförsörjningsstöd</t>
  </si>
  <si>
    <t>1:5</t>
  </si>
  <si>
    <t>Inkomstpensionstillägg</t>
  </si>
  <si>
    <t>2:1</t>
  </si>
  <si>
    <t>2:1.1</t>
  </si>
  <si>
    <t>Pensionsmyndigheten</t>
  </si>
  <si>
    <t>Summa:</t>
  </si>
  <si>
    <t>Utgiftsområde 12 Ekonomisk trygghet för familjer och barn</t>
  </si>
  <si>
    <t xml:space="preserve">Barnpension och efterlevandestöd </t>
  </si>
  <si>
    <t>1:7</t>
  </si>
  <si>
    <t>Pensionsrätt för barnår</t>
  </si>
  <si>
    <t>Totalt:</t>
  </si>
  <si>
    <t>Sammanfattande tabell över anslagsuppföljningen inom Pensionsmyndighetens ansvarsområde 2024</t>
  </si>
  <si>
    <t>Ingående överföringsbelopp från 2023</t>
  </si>
  <si>
    <t>Anslag år 2024</t>
  </si>
  <si>
    <t>Tilldelade medel 2024</t>
  </si>
  <si>
    <t>Prognos för 2024</t>
  </si>
  <si>
    <t>Sammanfattande tabell över anslagsuppföljningen inom Pensionsmyndighetens ansvarsområde 2025</t>
  </si>
  <si>
    <t>Ingående överföringsbelopp från 2024</t>
  </si>
  <si>
    <t>Förslag till anslag år 2025</t>
  </si>
  <si>
    <t>Tilldelade medel 2025</t>
  </si>
  <si>
    <t>Prognos för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</si>
</sst>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3" fontId="4" fillId="0" borderId="1" xfId="0" applyNumberFormat="1" applyFont="1" applyBorder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/>
    </xf>
    <xf numFmtId="3" fontId="7" fillId="0" borderId="1" xfId="0" applyNumberFormat="1" applyFont="1" applyBorder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3" fontId="7" fillId="0" borderId="0" xfId="0" applyNumberFormat="1" applyFont="1" applyAlignment="1">
      <alignment horizontal="right" vertical="top" wrapText="1"/>
    </xf>
    <xf numFmtId="49" fontId="9" fillId="0" borderId="0" xfId="0" applyNumberFormat="1" applyFont="1" applyAlignment="1">
      <alignment horizontal="left" vertical="top" wrapText="1"/>
    </xf>
    <xf numFmtId="3" fontId="9" fillId="0" borderId="0" xfId="0" applyNumberFormat="1" applyFont="1" applyAlignment="1">
      <alignment horizontal="right" vertical="top" wrapText="1"/>
    </xf>
    <xf numFmtId="49" fontId="9" fillId="0" borderId="2" xfId="0" applyNumberFormat="1" applyFont="1" applyBorder="1" applyAlignment="1">
      <alignment horizontal="left" vertical="top" wrapText="1"/>
    </xf>
    <xf numFmtId="3" fontId="9" fillId="0" borderId="2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7" fillId="0" borderId="1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"/>
  <sheetViews>
    <sheetView tabSelected="1" topLeftCell="A28" zoomScale="118" zoomScaleNormal="118" workbookViewId="0">
      <selection activeCell="H57" sqref="H57"/>
    </sheetView>
  </sheetViews>
  <sheetFormatPr defaultColWidth="8.6640625" defaultRowHeight="13.2"/>
  <cols>
    <col min="1" max="1" width="6.44140625" style="1" customWidth="1"/>
    <col min="2" max="2" width="5.6640625" style="1" customWidth="1"/>
    <col min="3" max="3" width="23.5546875" style="1" customWidth="1"/>
    <col min="4" max="8" width="11.6640625" style="1" customWidth="1"/>
    <col min="9" max="9" width="11.109375" style="1" customWidth="1"/>
    <col min="10" max="10" width="10.5546875" style="1" customWidth="1"/>
    <col min="11" max="11" width="12.109375" style="1" customWidth="1"/>
    <col min="12" max="12" width="9.21875" style="1" customWidth="1"/>
    <col min="13" max="16384" width="8.6640625" style="1"/>
  </cols>
  <sheetData>
    <row r="1" spans="1:12" ht="13.8">
      <c r="A1" s="13" t="s">
        <v>0</v>
      </c>
      <c r="B1" s="14"/>
      <c r="C1" s="14"/>
      <c r="D1" s="14"/>
      <c r="E1" s="14"/>
      <c r="F1" s="14"/>
      <c r="G1" s="14"/>
      <c r="H1" s="14"/>
      <c r="I1" s="14"/>
      <c r="J1"/>
      <c r="K1"/>
      <c r="L1"/>
    </row>
    <row r="2" spans="1:12">
      <c r="A2" s="4"/>
      <c r="B2" s="4"/>
      <c r="C2" s="4"/>
      <c r="D2" s="4"/>
      <c r="E2" s="4"/>
      <c r="F2" s="4"/>
      <c r="G2" s="4"/>
      <c r="H2" s="4"/>
      <c r="I2" s="4"/>
      <c r="J2"/>
      <c r="K2"/>
      <c r="L2"/>
    </row>
    <row r="3" spans="1:12">
      <c r="A3" s="15" t="s">
        <v>1</v>
      </c>
      <c r="B3" s="16"/>
      <c r="C3" s="16"/>
      <c r="D3" s="16"/>
      <c r="E3" s="16"/>
      <c r="F3" s="16"/>
      <c r="G3" s="16"/>
      <c r="H3" s="16"/>
      <c r="I3" s="16"/>
      <c r="J3"/>
      <c r="K3"/>
      <c r="L3"/>
    </row>
    <row r="4" spans="1:12" ht="13.8" thickBot="1">
      <c r="A4" s="4"/>
      <c r="B4" s="4"/>
      <c r="C4" s="4"/>
      <c r="D4" s="4"/>
      <c r="E4" s="4"/>
      <c r="F4" s="4"/>
      <c r="G4" s="4"/>
      <c r="H4" s="4"/>
      <c r="I4" s="4"/>
      <c r="J4"/>
      <c r="K4"/>
      <c r="L4"/>
    </row>
    <row r="5" spans="1:12" ht="29.4" thickBot="1">
      <c r="A5" s="17"/>
      <c r="B5" s="17"/>
      <c r="C5" s="17"/>
      <c r="D5" s="5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</row>
    <row r="6" spans="1:12">
      <c r="A6" s="18" t="s">
        <v>11</v>
      </c>
      <c r="B6" s="18"/>
      <c r="C6" s="18"/>
      <c r="D6" s="18"/>
      <c r="E6" s="18"/>
      <c r="F6" s="18"/>
      <c r="G6" s="18"/>
      <c r="H6" s="18"/>
      <c r="I6" s="18"/>
      <c r="J6"/>
      <c r="K6"/>
      <c r="L6"/>
    </row>
    <row r="7" spans="1:12">
      <c r="A7" s="6" t="s">
        <v>12</v>
      </c>
      <c r="B7" s="6" t="s">
        <v>12</v>
      </c>
      <c r="C7" s="6" t="s">
        <v>13</v>
      </c>
      <c r="D7" s="3">
        <v>-286775</v>
      </c>
      <c r="E7" s="3">
        <v>25629100</v>
      </c>
      <c r="F7" s="7">
        <f t="shared" ref="F7:F12" si="0">D7+E7</f>
        <v>25342325</v>
      </c>
      <c r="G7" s="3">
        <v>26149931</v>
      </c>
      <c r="H7" s="7">
        <f t="shared" ref="H7:H12" si="1">E7-G7</f>
        <v>-520831</v>
      </c>
      <c r="I7" s="7">
        <f t="shared" ref="I7:I12" si="2">F7-G7</f>
        <v>-807606</v>
      </c>
      <c r="J7" s="3">
        <v>1281455</v>
      </c>
      <c r="K7" s="7">
        <f t="shared" ref="K7:K12" si="3">F7+J7</f>
        <v>26623780</v>
      </c>
      <c r="L7" s="7">
        <f t="shared" ref="L7:L12" si="4">(K7-G7)*((K7-G7)&lt;0)</f>
        <v>0</v>
      </c>
    </row>
    <row r="8" spans="1:12">
      <c r="A8" s="6" t="s">
        <v>14</v>
      </c>
      <c r="B8" s="6" t="s">
        <v>14</v>
      </c>
      <c r="C8" s="6" t="s">
        <v>15</v>
      </c>
      <c r="D8" s="3">
        <v>-330510</v>
      </c>
      <c r="E8" s="3">
        <v>8580400</v>
      </c>
      <c r="F8" s="7">
        <f t="shared" si="0"/>
        <v>8249890</v>
      </c>
      <c r="G8" s="3">
        <v>8596600</v>
      </c>
      <c r="H8" s="7">
        <f t="shared" si="1"/>
        <v>-16200</v>
      </c>
      <c r="I8" s="7">
        <f t="shared" si="2"/>
        <v>-346710</v>
      </c>
      <c r="J8" s="3">
        <v>429020</v>
      </c>
      <c r="K8" s="3">
        <f t="shared" si="3"/>
        <v>8678910</v>
      </c>
      <c r="L8" s="3">
        <f t="shared" si="4"/>
        <v>0</v>
      </c>
    </row>
    <row r="9" spans="1:12">
      <c r="A9" s="6" t="s">
        <v>16</v>
      </c>
      <c r="B9" s="6" t="s">
        <v>16</v>
      </c>
      <c r="C9" s="6" t="s">
        <v>17</v>
      </c>
      <c r="D9" s="3">
        <v>0</v>
      </c>
      <c r="E9" s="3">
        <v>13448100</v>
      </c>
      <c r="F9" s="7">
        <f t="shared" si="0"/>
        <v>13448100</v>
      </c>
      <c r="G9" s="3">
        <v>13627955</v>
      </c>
      <c r="H9" s="7">
        <f t="shared" si="1"/>
        <v>-179855</v>
      </c>
      <c r="I9" s="7">
        <f t="shared" si="2"/>
        <v>-179855</v>
      </c>
      <c r="J9" s="3">
        <v>672405</v>
      </c>
      <c r="K9" s="7">
        <f t="shared" si="3"/>
        <v>14120505</v>
      </c>
      <c r="L9" s="7">
        <f t="shared" si="4"/>
        <v>0</v>
      </c>
    </row>
    <row r="10" spans="1:12">
      <c r="A10" s="6" t="s">
        <v>18</v>
      </c>
      <c r="B10" s="6" t="s">
        <v>18</v>
      </c>
      <c r="C10" s="6" t="s">
        <v>19</v>
      </c>
      <c r="D10" s="3">
        <v>-81055</v>
      </c>
      <c r="E10" s="3">
        <v>1309400</v>
      </c>
      <c r="F10" s="7">
        <f t="shared" si="0"/>
        <v>1228345</v>
      </c>
      <c r="G10" s="3">
        <v>1236838.924301862</v>
      </c>
      <c r="H10" s="7">
        <f t="shared" si="1"/>
        <v>72561.075698137982</v>
      </c>
      <c r="I10" s="7">
        <f t="shared" si="2"/>
        <v>-8493.9243018620182</v>
      </c>
      <c r="J10" s="3">
        <v>55270</v>
      </c>
      <c r="K10" s="7">
        <f t="shared" si="3"/>
        <v>1283615</v>
      </c>
      <c r="L10" s="7">
        <f t="shared" si="4"/>
        <v>0</v>
      </c>
    </row>
    <row r="11" spans="1:12">
      <c r="A11" s="6" t="s">
        <v>20</v>
      </c>
      <c r="B11" s="6" t="s">
        <v>20</v>
      </c>
      <c r="C11" s="6" t="s">
        <v>21</v>
      </c>
      <c r="D11" s="3">
        <v>-57267</v>
      </c>
      <c r="E11" s="3">
        <v>5926000</v>
      </c>
      <c r="F11" s="7">
        <f t="shared" si="0"/>
        <v>5868733</v>
      </c>
      <c r="G11" s="3">
        <v>6051000</v>
      </c>
      <c r="H11" s="7">
        <f t="shared" si="1"/>
        <v>-125000</v>
      </c>
      <c r="I11" s="7">
        <f t="shared" si="2"/>
        <v>-182267</v>
      </c>
      <c r="J11" s="3">
        <v>296300</v>
      </c>
      <c r="K11" s="3">
        <f t="shared" si="3"/>
        <v>6165033</v>
      </c>
      <c r="L11" s="7">
        <f t="shared" si="4"/>
        <v>0</v>
      </c>
    </row>
    <row r="12" spans="1:12" ht="12.75" customHeight="1">
      <c r="A12" s="6" t="s">
        <v>22</v>
      </c>
      <c r="B12" s="6" t="s">
        <v>23</v>
      </c>
      <c r="C12" s="6" t="s">
        <v>24</v>
      </c>
      <c r="D12" s="3">
        <v>66536</v>
      </c>
      <c r="E12" s="3">
        <v>705136</v>
      </c>
      <c r="F12" s="3">
        <f t="shared" si="0"/>
        <v>771672</v>
      </c>
      <c r="G12" s="3">
        <v>764474</v>
      </c>
      <c r="H12" s="3">
        <f t="shared" si="1"/>
        <v>-59338</v>
      </c>
      <c r="I12" s="3">
        <f t="shared" si="2"/>
        <v>7198</v>
      </c>
      <c r="J12" s="3">
        <v>21154</v>
      </c>
      <c r="K12" s="3">
        <f t="shared" si="3"/>
        <v>792826</v>
      </c>
      <c r="L12" s="7">
        <f t="shared" si="4"/>
        <v>0</v>
      </c>
    </row>
    <row r="13" spans="1:12" ht="12.75" customHeight="1">
      <c r="A13" s="8"/>
      <c r="B13" s="8"/>
      <c r="C13" s="8" t="s">
        <v>25</v>
      </c>
      <c r="D13" s="9">
        <f t="shared" ref="D13:I13" si="5">SUM(D7:D12)</f>
        <v>-689071</v>
      </c>
      <c r="E13" s="9">
        <f t="shared" si="5"/>
        <v>55598136</v>
      </c>
      <c r="F13" s="9">
        <f t="shared" si="5"/>
        <v>54909065</v>
      </c>
      <c r="G13" s="9">
        <f t="shared" si="5"/>
        <v>56426798.924301863</v>
      </c>
      <c r="H13" s="9">
        <f t="shared" si="5"/>
        <v>-828662.92430186202</v>
      </c>
      <c r="I13" s="9">
        <f t="shared" si="5"/>
        <v>-1517733.924301862</v>
      </c>
      <c r="J13" s="9">
        <f t="shared" ref="J13:K13" si="6">SUM(J7:J12)</f>
        <v>2755604</v>
      </c>
      <c r="K13" s="9">
        <f t="shared" si="6"/>
        <v>57664669</v>
      </c>
      <c r="L13" s="9">
        <f>SUM(L7:L12)</f>
        <v>0</v>
      </c>
    </row>
    <row r="14" spans="1:12">
      <c r="A14" s="18" t="s">
        <v>26</v>
      </c>
      <c r="B14" s="18"/>
      <c r="C14" s="18"/>
      <c r="D14" s="18"/>
      <c r="E14" s="18"/>
      <c r="F14" s="18"/>
      <c r="G14" s="18"/>
      <c r="H14" s="18"/>
      <c r="I14" s="18"/>
      <c r="J14"/>
      <c r="K14"/>
      <c r="L14"/>
    </row>
    <row r="15" spans="1:12">
      <c r="A15" s="6" t="s">
        <v>20</v>
      </c>
      <c r="B15" s="6" t="s">
        <v>20</v>
      </c>
      <c r="C15" s="6" t="s">
        <v>27</v>
      </c>
      <c r="D15" s="3">
        <v>-12890</v>
      </c>
      <c r="E15" s="3">
        <v>1081900</v>
      </c>
      <c r="F15" s="3">
        <f t="shared" ref="F15" si="7">D15+E15</f>
        <v>1069010</v>
      </c>
      <c r="G15" s="3">
        <v>1079461</v>
      </c>
      <c r="H15" s="7">
        <f>E15-G15</f>
        <v>2439</v>
      </c>
      <c r="I15" s="7">
        <f>F15-G15</f>
        <v>-10451</v>
      </c>
      <c r="J15" s="3">
        <v>54095</v>
      </c>
      <c r="K15" s="7">
        <f>F15+J15</f>
        <v>1123105</v>
      </c>
      <c r="L15" s="7">
        <f>(K15-G15)*((K15-G15)&lt;0)</f>
        <v>0</v>
      </c>
    </row>
    <row r="16" spans="1:12">
      <c r="A16" s="6" t="s">
        <v>28</v>
      </c>
      <c r="B16" s="6" t="s">
        <v>28</v>
      </c>
      <c r="C16" s="6" t="s">
        <v>29</v>
      </c>
      <c r="D16" s="3">
        <v>0</v>
      </c>
      <c r="E16" s="3">
        <v>9063100</v>
      </c>
      <c r="F16" s="3">
        <f>D16+E16</f>
        <v>9063100</v>
      </c>
      <c r="G16" s="3">
        <v>9063100</v>
      </c>
      <c r="H16" s="3">
        <f>E16-G16</f>
        <v>0</v>
      </c>
      <c r="I16" s="3">
        <f>F16-G16</f>
        <v>0</v>
      </c>
      <c r="J16" s="3">
        <v>0</v>
      </c>
      <c r="K16" s="7">
        <f>F16+J16</f>
        <v>9063100</v>
      </c>
      <c r="L16" s="7">
        <f>(K16-G16)*((K16-G16)&lt;0)</f>
        <v>0</v>
      </c>
    </row>
    <row r="17" spans="1:12">
      <c r="A17" s="8"/>
      <c r="B17" s="8"/>
      <c r="C17" s="8" t="s">
        <v>25</v>
      </c>
      <c r="D17" s="9">
        <f t="shared" ref="D17:I17" si="8">SUM(D15:D16)</f>
        <v>-12890</v>
      </c>
      <c r="E17" s="9">
        <f t="shared" si="8"/>
        <v>10145000</v>
      </c>
      <c r="F17" s="9">
        <f t="shared" si="8"/>
        <v>10132110</v>
      </c>
      <c r="G17" s="9">
        <f t="shared" si="8"/>
        <v>10142561</v>
      </c>
      <c r="H17" s="9">
        <f t="shared" si="8"/>
        <v>2439</v>
      </c>
      <c r="I17" s="9">
        <f t="shared" si="8"/>
        <v>-10451</v>
      </c>
      <c r="J17" s="9">
        <f t="shared" ref="J17:K17" si="9">SUM(J15:J16)</f>
        <v>54095</v>
      </c>
      <c r="K17" s="9">
        <f t="shared" si="9"/>
        <v>10186205</v>
      </c>
      <c r="L17" s="9">
        <f>SUM(L15:L16)</f>
        <v>0</v>
      </c>
    </row>
    <row r="18" spans="1:12">
      <c r="A18" s="12"/>
      <c r="B18" s="12"/>
      <c r="C18" s="12"/>
      <c r="D18" s="12"/>
      <c r="E18" s="12"/>
      <c r="F18" s="12"/>
      <c r="G18" s="12"/>
      <c r="H18" s="12"/>
      <c r="I18" s="12"/>
      <c r="J18"/>
      <c r="K18"/>
      <c r="L18"/>
    </row>
    <row r="19" spans="1:12" ht="13.8" thickBot="1">
      <c r="A19" s="10"/>
      <c r="B19" s="10"/>
      <c r="C19" s="10" t="s">
        <v>30</v>
      </c>
      <c r="D19" s="11">
        <f t="shared" ref="D19:K19" si="10">D13+D17</f>
        <v>-701961</v>
      </c>
      <c r="E19" s="11">
        <f t="shared" si="10"/>
        <v>65743136</v>
      </c>
      <c r="F19" s="11">
        <f t="shared" si="10"/>
        <v>65041175</v>
      </c>
      <c r="G19" s="11">
        <f t="shared" si="10"/>
        <v>66569359.924301863</v>
      </c>
      <c r="H19" s="11">
        <f t="shared" si="10"/>
        <v>-826223.92430186202</v>
      </c>
      <c r="I19" s="11">
        <f t="shared" si="10"/>
        <v>-1528184.924301862</v>
      </c>
      <c r="J19" s="11">
        <f t="shared" si="10"/>
        <v>2809699</v>
      </c>
      <c r="K19" s="11">
        <f t="shared" si="10"/>
        <v>67850874</v>
      </c>
      <c r="L19" s="11">
        <f>L13+L17</f>
        <v>0</v>
      </c>
    </row>
    <row r="20" spans="1:12">
      <c r="A20"/>
      <c r="B20"/>
      <c r="C20"/>
      <c r="D20"/>
      <c r="E20"/>
      <c r="F20"/>
      <c r="G20"/>
      <c r="H20"/>
      <c r="I20"/>
      <c r="J20"/>
      <c r="K20"/>
      <c r="L20"/>
    </row>
    <row r="21" spans="1:12">
      <c r="A21"/>
      <c r="B21"/>
      <c r="C21"/>
      <c r="D21"/>
      <c r="E21"/>
      <c r="F21"/>
      <c r="G21"/>
      <c r="H21"/>
      <c r="I21"/>
      <c r="J21"/>
      <c r="K21"/>
      <c r="L21"/>
    </row>
    <row r="22" spans="1:12" customFormat="1" ht="13.8">
      <c r="A22" s="13" t="s">
        <v>31</v>
      </c>
      <c r="B22" s="14"/>
      <c r="C22" s="14"/>
      <c r="D22" s="14"/>
      <c r="E22" s="14"/>
      <c r="F22" s="14"/>
      <c r="G22" s="14"/>
      <c r="H22" s="14"/>
      <c r="I22" s="14"/>
    </row>
    <row r="23" spans="1:12" customFormat="1">
      <c r="A23" s="4"/>
      <c r="B23" s="4"/>
      <c r="C23" s="4"/>
      <c r="D23" s="4"/>
      <c r="E23" s="4"/>
      <c r="F23" s="4"/>
      <c r="G23" s="4"/>
      <c r="H23" s="4"/>
      <c r="I23" s="4"/>
    </row>
    <row r="24" spans="1:12" customFormat="1">
      <c r="A24" s="15" t="s">
        <v>1</v>
      </c>
      <c r="B24" s="16"/>
      <c r="C24" s="16"/>
      <c r="D24" s="16"/>
      <c r="E24" s="16"/>
      <c r="F24" s="16"/>
      <c r="G24" s="16"/>
      <c r="H24" s="16"/>
      <c r="I24" s="16"/>
    </row>
    <row r="25" spans="1:12" customFormat="1" ht="13.8" thickBot="1">
      <c r="A25" s="4"/>
      <c r="B25" s="4"/>
      <c r="C25" s="4"/>
      <c r="D25" s="4"/>
      <c r="E25" s="4"/>
      <c r="F25" s="4"/>
      <c r="G25" s="4"/>
      <c r="H25" s="4"/>
      <c r="I25" s="4"/>
    </row>
    <row r="26" spans="1:12" customFormat="1" ht="29.4" thickBot="1">
      <c r="A26" s="17"/>
      <c r="B26" s="17"/>
      <c r="C26" s="17"/>
      <c r="D26" s="5" t="s">
        <v>32</v>
      </c>
      <c r="E26" s="2" t="s">
        <v>33</v>
      </c>
      <c r="F26" s="2" t="s">
        <v>34</v>
      </c>
      <c r="G26" s="2" t="s">
        <v>35</v>
      </c>
      <c r="H26" s="2" t="s">
        <v>6</v>
      </c>
      <c r="I26" s="2" t="s">
        <v>7</v>
      </c>
      <c r="J26" s="2" t="s">
        <v>8</v>
      </c>
      <c r="K26" s="2" t="s">
        <v>9</v>
      </c>
      <c r="L26" s="2" t="s">
        <v>10</v>
      </c>
    </row>
    <row r="27" spans="1:12" customFormat="1">
      <c r="A27" s="18" t="s">
        <v>11</v>
      </c>
      <c r="B27" s="18"/>
      <c r="C27" s="18"/>
      <c r="D27" s="18"/>
      <c r="E27" s="18"/>
      <c r="F27" s="18"/>
      <c r="G27" s="18"/>
      <c r="H27" s="18"/>
      <c r="I27" s="18"/>
    </row>
    <row r="28" spans="1:12" customFormat="1">
      <c r="A28" s="6" t="s">
        <v>12</v>
      </c>
      <c r="B28" s="6" t="s">
        <v>12</v>
      </c>
      <c r="C28" s="6" t="s">
        <v>13</v>
      </c>
      <c r="D28" s="3">
        <f>MIN(I7,0)</f>
        <v>-807606</v>
      </c>
      <c r="E28" s="3">
        <v>30228900</v>
      </c>
      <c r="F28" s="7">
        <f t="shared" ref="F28:F33" si="11">D28+E28</f>
        <v>29421294</v>
      </c>
      <c r="G28" s="3">
        <v>33303700</v>
      </c>
      <c r="H28" s="7">
        <f t="shared" ref="H28:H33" si="12">E28-G28</f>
        <v>-3074800</v>
      </c>
      <c r="I28" s="7">
        <f t="shared" ref="I28:I33" si="13">F28-G28</f>
        <v>-3882406</v>
      </c>
      <c r="J28" s="3">
        <v>1511445</v>
      </c>
      <c r="K28" s="7">
        <f t="shared" ref="K28:K33" si="14">F28+J28</f>
        <v>30932739</v>
      </c>
      <c r="L28" s="7">
        <f t="shared" ref="L28:L33" si="15">(K28-G28)*((K28-G28)&lt;0)</f>
        <v>-2370961</v>
      </c>
    </row>
    <row r="29" spans="1:12" customFormat="1">
      <c r="A29" s="6" t="s">
        <v>14</v>
      </c>
      <c r="B29" s="6" t="s">
        <v>14</v>
      </c>
      <c r="C29" s="6" t="s">
        <v>15</v>
      </c>
      <c r="D29" s="3">
        <f t="shared" ref="D29:D33" si="16">MIN(I8,0)</f>
        <v>-346710</v>
      </c>
      <c r="E29" s="3">
        <v>8175200</v>
      </c>
      <c r="F29" s="7">
        <f t="shared" si="11"/>
        <v>7828490</v>
      </c>
      <c r="G29" s="3">
        <v>8135900</v>
      </c>
      <c r="H29" s="7">
        <f t="shared" si="12"/>
        <v>39300</v>
      </c>
      <c r="I29" s="7">
        <f t="shared" si="13"/>
        <v>-307410</v>
      </c>
      <c r="J29" s="3">
        <v>408760</v>
      </c>
      <c r="K29" s="3">
        <f t="shared" si="14"/>
        <v>8237250</v>
      </c>
      <c r="L29" s="3">
        <f t="shared" si="15"/>
        <v>0</v>
      </c>
    </row>
    <row r="30" spans="1:12" customFormat="1">
      <c r="A30" s="6" t="s">
        <v>16</v>
      </c>
      <c r="B30" s="6" t="s">
        <v>16</v>
      </c>
      <c r="C30" s="6" t="s">
        <v>17</v>
      </c>
      <c r="D30" s="3">
        <f t="shared" si="16"/>
        <v>-179855</v>
      </c>
      <c r="E30" s="3">
        <v>13809000</v>
      </c>
      <c r="F30" s="7">
        <f t="shared" si="11"/>
        <v>13629145</v>
      </c>
      <c r="G30" s="3">
        <v>14220000</v>
      </c>
      <c r="H30" s="7">
        <f t="shared" si="12"/>
        <v>-411000</v>
      </c>
      <c r="I30" s="7">
        <f t="shared" si="13"/>
        <v>-590855</v>
      </c>
      <c r="J30" s="3">
        <v>690450</v>
      </c>
      <c r="K30" s="7">
        <f t="shared" si="14"/>
        <v>14319595</v>
      </c>
      <c r="L30" s="7">
        <f t="shared" si="15"/>
        <v>0</v>
      </c>
    </row>
    <row r="31" spans="1:12" customFormat="1">
      <c r="A31" s="6" t="s">
        <v>18</v>
      </c>
      <c r="B31" s="6" t="s">
        <v>18</v>
      </c>
      <c r="C31" s="6" t="s">
        <v>19</v>
      </c>
      <c r="D31" s="3">
        <f t="shared" si="16"/>
        <v>-8493.9243018620182</v>
      </c>
      <c r="E31" s="3">
        <v>1298200</v>
      </c>
      <c r="F31" s="7">
        <f t="shared" si="11"/>
        <v>1289706.075698138</v>
      </c>
      <c r="G31" s="3">
        <v>1362400</v>
      </c>
      <c r="H31" s="7">
        <f t="shared" si="12"/>
        <v>-64200</v>
      </c>
      <c r="I31" s="7">
        <f t="shared" si="13"/>
        <v>-72693.924301862018</v>
      </c>
      <c r="J31" s="3">
        <v>64910</v>
      </c>
      <c r="K31" s="7">
        <f t="shared" si="14"/>
        <v>1354616.075698138</v>
      </c>
      <c r="L31" s="7">
        <f t="shared" si="15"/>
        <v>-7783.9243018620182</v>
      </c>
    </row>
    <row r="32" spans="1:12" customFormat="1">
      <c r="A32" s="6" t="s">
        <v>20</v>
      </c>
      <c r="B32" s="6" t="s">
        <v>20</v>
      </c>
      <c r="C32" s="6" t="s">
        <v>21</v>
      </c>
      <c r="D32" s="3">
        <f t="shared" si="16"/>
        <v>-182267</v>
      </c>
      <c r="E32" s="3">
        <v>6079000</v>
      </c>
      <c r="F32" s="7">
        <f t="shared" si="11"/>
        <v>5896733</v>
      </c>
      <c r="G32" s="3">
        <v>6043000</v>
      </c>
      <c r="H32" s="7">
        <f t="shared" si="12"/>
        <v>36000</v>
      </c>
      <c r="I32" s="7">
        <f t="shared" si="13"/>
        <v>-146267</v>
      </c>
      <c r="J32" s="3">
        <v>303950</v>
      </c>
      <c r="K32" s="3">
        <f t="shared" si="14"/>
        <v>6200683</v>
      </c>
      <c r="L32" s="7">
        <f t="shared" si="15"/>
        <v>0</v>
      </c>
    </row>
    <row r="33" spans="1:12" customFormat="1">
      <c r="A33" s="6" t="s">
        <v>22</v>
      </c>
      <c r="B33" s="6" t="s">
        <v>23</v>
      </c>
      <c r="C33" s="6" t="s">
        <v>24</v>
      </c>
      <c r="D33" s="3">
        <f>+I12</f>
        <v>7198</v>
      </c>
      <c r="E33" s="3">
        <v>720183</v>
      </c>
      <c r="F33" s="3">
        <f t="shared" si="11"/>
        <v>727381</v>
      </c>
      <c r="G33" s="3">
        <v>720000</v>
      </c>
      <c r="H33" s="3">
        <f t="shared" si="12"/>
        <v>183</v>
      </c>
      <c r="I33" s="3">
        <f t="shared" si="13"/>
        <v>7381</v>
      </c>
      <c r="J33" s="3">
        <v>21605</v>
      </c>
      <c r="K33" s="3">
        <f t="shared" si="14"/>
        <v>748986</v>
      </c>
      <c r="L33" s="7">
        <f t="shared" si="15"/>
        <v>0</v>
      </c>
    </row>
    <row r="34" spans="1:12" customFormat="1">
      <c r="A34" s="8"/>
      <c r="B34" s="8"/>
      <c r="C34" s="8" t="s">
        <v>25</v>
      </c>
      <c r="D34" s="9">
        <f t="shared" ref="D34:I34" si="17">SUM(D28:D33)</f>
        <v>-1517733.924301862</v>
      </c>
      <c r="E34" s="9">
        <f t="shared" si="17"/>
        <v>60310483</v>
      </c>
      <c r="F34" s="9">
        <f t="shared" si="17"/>
        <v>58792749.075698137</v>
      </c>
      <c r="G34" s="9">
        <f t="shared" si="17"/>
        <v>63785000</v>
      </c>
      <c r="H34" s="9">
        <f t="shared" si="17"/>
        <v>-3474517</v>
      </c>
      <c r="I34" s="9">
        <f t="shared" si="17"/>
        <v>-4992250.9243018618</v>
      </c>
      <c r="J34" s="9">
        <f t="shared" ref="J34:K34" si="18">SUM(J28:J33)</f>
        <v>3001120</v>
      </c>
      <c r="K34" s="9">
        <f t="shared" si="18"/>
        <v>61793869.075698137</v>
      </c>
      <c r="L34" s="9">
        <f>SUM(L28:L33)</f>
        <v>-2378744.9243018618</v>
      </c>
    </row>
    <row r="35" spans="1:12" customFormat="1" ht="12.75" customHeight="1">
      <c r="A35" s="18" t="s">
        <v>26</v>
      </c>
      <c r="B35" s="18"/>
      <c r="C35" s="18"/>
      <c r="D35" s="18"/>
      <c r="E35" s="18"/>
      <c r="F35" s="18"/>
      <c r="G35" s="18"/>
      <c r="H35" s="18"/>
      <c r="I35" s="18"/>
    </row>
    <row r="36" spans="1:12" customFormat="1">
      <c r="A36" s="6" t="s">
        <v>20</v>
      </c>
      <c r="B36" s="6" t="s">
        <v>20</v>
      </c>
      <c r="C36" s="6" t="s">
        <v>27</v>
      </c>
      <c r="D36" s="3">
        <f>MIN(I15,0)</f>
        <v>-10451</v>
      </c>
      <c r="E36" s="3">
        <v>1097900</v>
      </c>
      <c r="F36" s="3">
        <f>D36+E36</f>
        <v>1087449</v>
      </c>
      <c r="G36" s="3">
        <v>1083400</v>
      </c>
      <c r="H36" s="7">
        <f>E36-G36</f>
        <v>14500</v>
      </c>
      <c r="I36" s="7">
        <f>F36-G36</f>
        <v>4049</v>
      </c>
      <c r="J36" s="3">
        <v>54895</v>
      </c>
      <c r="K36" s="7">
        <f>F36+J36</f>
        <v>1142344</v>
      </c>
      <c r="L36" s="7">
        <f>(K36-G36)*((K36-G36)&lt;0)</f>
        <v>0</v>
      </c>
    </row>
    <row r="37" spans="1:12" customFormat="1">
      <c r="A37" s="6" t="s">
        <v>28</v>
      </c>
      <c r="B37" s="6" t="s">
        <v>28</v>
      </c>
      <c r="C37" s="6" t="s">
        <v>29</v>
      </c>
      <c r="D37" s="3">
        <f>MIN(I16,0)</f>
        <v>0</v>
      </c>
      <c r="E37" s="3">
        <v>8971900</v>
      </c>
      <c r="F37" s="3">
        <f>D37+E37</f>
        <v>8971900</v>
      </c>
      <c r="G37" s="3">
        <v>8971900</v>
      </c>
      <c r="H37" s="3">
        <f>E37-G37</f>
        <v>0</v>
      </c>
      <c r="I37" s="3">
        <f>F37-G37</f>
        <v>0</v>
      </c>
      <c r="J37" s="3">
        <v>0</v>
      </c>
      <c r="K37" s="7">
        <f>F37+J37</f>
        <v>8971900</v>
      </c>
      <c r="L37" s="7">
        <f>(K37-G37)*((K37-G37)&lt;0)</f>
        <v>0</v>
      </c>
    </row>
    <row r="38" spans="1:12" customFormat="1">
      <c r="A38" s="8"/>
      <c r="B38" s="8"/>
      <c r="C38" s="8" t="s">
        <v>25</v>
      </c>
      <c r="D38" s="9">
        <f t="shared" ref="D38:I38" si="19">SUM(D36:D37)</f>
        <v>-10451</v>
      </c>
      <c r="E38" s="9">
        <f t="shared" si="19"/>
        <v>10069800</v>
      </c>
      <c r="F38" s="9">
        <f t="shared" si="19"/>
        <v>10059349</v>
      </c>
      <c r="G38" s="9">
        <f t="shared" si="19"/>
        <v>10055300</v>
      </c>
      <c r="H38" s="9">
        <f t="shared" si="19"/>
        <v>14500</v>
      </c>
      <c r="I38" s="9">
        <f t="shared" si="19"/>
        <v>4049</v>
      </c>
      <c r="J38" s="9">
        <f t="shared" ref="J38:K38" si="20">SUM(J36:J37)</f>
        <v>54895</v>
      </c>
      <c r="K38" s="9">
        <f t="shared" si="20"/>
        <v>10114244</v>
      </c>
      <c r="L38" s="9">
        <f>SUM(L36:L37)</f>
        <v>0</v>
      </c>
    </row>
    <row r="39" spans="1:12" customFormat="1">
      <c r="A39" s="12"/>
      <c r="B39" s="12"/>
      <c r="C39" s="12"/>
      <c r="D39" s="12"/>
      <c r="E39" s="12"/>
      <c r="F39" s="12"/>
      <c r="G39" s="12"/>
      <c r="H39" s="12"/>
      <c r="I39" s="12"/>
    </row>
    <row r="40" spans="1:12" customFormat="1" ht="13.8" thickBot="1">
      <c r="A40" s="10"/>
      <c r="B40" s="10"/>
      <c r="C40" s="10" t="s">
        <v>30</v>
      </c>
      <c r="D40" s="11">
        <f t="shared" ref="D40:K40" si="21">D34+D38</f>
        <v>-1528184.924301862</v>
      </c>
      <c r="E40" s="11">
        <f t="shared" si="21"/>
        <v>70380283</v>
      </c>
      <c r="F40" s="11">
        <f t="shared" si="21"/>
        <v>68852098.075698137</v>
      </c>
      <c r="G40" s="11">
        <f t="shared" si="21"/>
        <v>73840300</v>
      </c>
      <c r="H40" s="11">
        <f t="shared" si="21"/>
        <v>-3460017</v>
      </c>
      <c r="I40" s="11">
        <f t="shared" si="21"/>
        <v>-4988201.9243018618</v>
      </c>
      <c r="J40" s="11">
        <f t="shared" si="21"/>
        <v>3056015</v>
      </c>
      <c r="K40" s="11">
        <f t="shared" si="21"/>
        <v>71908113.075698137</v>
      </c>
      <c r="L40" s="11">
        <f>L34+L38</f>
        <v>-2378744.9243018618</v>
      </c>
    </row>
    <row r="43" spans="1:12" ht="13.8">
      <c r="A43" s="13" t="s">
        <v>36</v>
      </c>
      <c r="B43" s="14"/>
      <c r="C43" s="14"/>
      <c r="D43" s="14"/>
      <c r="E43" s="14"/>
      <c r="F43" s="14"/>
      <c r="G43" s="14"/>
      <c r="H43" s="14"/>
      <c r="I43" s="14"/>
    </row>
    <row r="44" spans="1:12">
      <c r="A44" s="4"/>
      <c r="B44" s="4"/>
      <c r="C44" s="4"/>
      <c r="D44" s="4"/>
      <c r="E44" s="4"/>
      <c r="F44" s="4"/>
      <c r="G44" s="4"/>
      <c r="H44" s="4"/>
      <c r="I44" s="4"/>
    </row>
    <row r="45" spans="1:12">
      <c r="A45" s="15" t="s">
        <v>1</v>
      </c>
      <c r="B45" s="16"/>
      <c r="C45" s="16"/>
      <c r="D45" s="16"/>
      <c r="E45" s="16"/>
      <c r="F45" s="16"/>
      <c r="G45" s="16"/>
      <c r="H45" s="16"/>
      <c r="I45" s="16"/>
    </row>
    <row r="46" spans="1:12" ht="13.8" thickBot="1">
      <c r="A46" s="4"/>
      <c r="B46" s="4"/>
      <c r="C46" s="4"/>
      <c r="D46" s="4"/>
      <c r="E46" s="4"/>
      <c r="F46" s="4"/>
      <c r="G46" s="4"/>
      <c r="H46" s="4"/>
      <c r="I46" s="4"/>
    </row>
    <row r="47" spans="1:12" ht="29.4" thickBot="1">
      <c r="A47" s="17"/>
      <c r="B47" s="17"/>
      <c r="C47" s="17"/>
      <c r="D47" s="5" t="s">
        <v>37</v>
      </c>
      <c r="E47" s="2" t="s">
        <v>38</v>
      </c>
      <c r="F47" s="2" t="s">
        <v>39</v>
      </c>
      <c r="G47" s="2" t="s">
        <v>40</v>
      </c>
      <c r="H47" s="2" t="s">
        <v>6</v>
      </c>
      <c r="I47" s="2" t="s">
        <v>7</v>
      </c>
    </row>
    <row r="48" spans="1:12">
      <c r="A48" s="18" t="s">
        <v>11</v>
      </c>
      <c r="B48" s="18"/>
      <c r="C48" s="18"/>
      <c r="D48" s="18"/>
      <c r="E48" s="18"/>
      <c r="F48" s="18"/>
      <c r="G48" s="18"/>
      <c r="H48" s="18"/>
      <c r="I48" s="18"/>
    </row>
    <row r="49" spans="1:9">
      <c r="A49" s="6" t="s">
        <v>12</v>
      </c>
      <c r="B49" s="6" t="s">
        <v>12</v>
      </c>
      <c r="C49" s="6" t="s">
        <v>13</v>
      </c>
      <c r="D49" s="3">
        <f t="shared" ref="D49:D54" si="22">MIN(I28,0)*(L28=0)</f>
        <v>0</v>
      </c>
      <c r="E49" s="3">
        <f>G49-D49</f>
        <v>33113200</v>
      </c>
      <c r="F49" s="7">
        <f t="shared" ref="F49:F54" si="23">D49+E49</f>
        <v>33113200</v>
      </c>
      <c r="G49" s="3">
        <v>33113200</v>
      </c>
      <c r="H49" s="7">
        <f t="shared" ref="H49:H54" si="24">E49-G49</f>
        <v>0</v>
      </c>
      <c r="I49" s="7">
        <f t="shared" ref="I49:I54" si="25">F49-G49</f>
        <v>0</v>
      </c>
    </row>
    <row r="50" spans="1:9">
      <c r="A50" s="6" t="s">
        <v>14</v>
      </c>
      <c r="B50" s="6" t="s">
        <v>14</v>
      </c>
      <c r="C50" s="6" t="s">
        <v>15</v>
      </c>
      <c r="D50" s="3">
        <f t="shared" si="22"/>
        <v>-307410</v>
      </c>
      <c r="E50" s="3">
        <f t="shared" ref="E50:E54" si="26">G50-D50</f>
        <v>8002410</v>
      </c>
      <c r="F50" s="7">
        <f t="shared" si="23"/>
        <v>7695000</v>
      </c>
      <c r="G50" s="3">
        <v>7695000</v>
      </c>
      <c r="H50" s="7">
        <f t="shared" si="24"/>
        <v>307410</v>
      </c>
      <c r="I50" s="7">
        <f t="shared" si="25"/>
        <v>0</v>
      </c>
    </row>
    <row r="51" spans="1:9">
      <c r="A51" s="6" t="s">
        <v>16</v>
      </c>
      <c r="B51" s="6" t="s">
        <v>16</v>
      </c>
      <c r="C51" s="6" t="s">
        <v>17</v>
      </c>
      <c r="D51" s="3">
        <f t="shared" si="22"/>
        <v>-590855</v>
      </c>
      <c r="E51" s="3">
        <f t="shared" si="26"/>
        <v>15230655</v>
      </c>
      <c r="F51" s="7">
        <f t="shared" si="23"/>
        <v>14639800</v>
      </c>
      <c r="G51" s="3">
        <v>14639800</v>
      </c>
      <c r="H51" s="7">
        <f t="shared" si="24"/>
        <v>590855</v>
      </c>
      <c r="I51" s="7">
        <f t="shared" si="25"/>
        <v>0</v>
      </c>
    </row>
    <row r="52" spans="1:9">
      <c r="A52" s="6" t="s">
        <v>18</v>
      </c>
      <c r="B52" s="6" t="s">
        <v>18</v>
      </c>
      <c r="C52" s="6" t="s">
        <v>19</v>
      </c>
      <c r="D52" s="3">
        <f t="shared" si="22"/>
        <v>0</v>
      </c>
      <c r="E52" s="3">
        <f t="shared" si="26"/>
        <v>1440700</v>
      </c>
      <c r="F52" s="7">
        <f t="shared" si="23"/>
        <v>1440700</v>
      </c>
      <c r="G52" s="3">
        <v>1440700</v>
      </c>
      <c r="H52" s="7">
        <f t="shared" si="24"/>
        <v>0</v>
      </c>
      <c r="I52" s="7">
        <f t="shared" si="25"/>
        <v>0</v>
      </c>
    </row>
    <row r="53" spans="1:9">
      <c r="A53" s="6" t="s">
        <v>20</v>
      </c>
      <c r="B53" s="6" t="s">
        <v>20</v>
      </c>
      <c r="C53" s="6" t="s">
        <v>21</v>
      </c>
      <c r="D53" s="3">
        <f t="shared" si="22"/>
        <v>-146267</v>
      </c>
      <c r="E53" s="3">
        <f t="shared" si="26"/>
        <v>6227267</v>
      </c>
      <c r="F53" s="7">
        <f t="shared" si="23"/>
        <v>6081000</v>
      </c>
      <c r="G53" s="3">
        <v>6081000</v>
      </c>
      <c r="H53" s="7">
        <f t="shared" si="24"/>
        <v>146267</v>
      </c>
      <c r="I53" s="7">
        <f t="shared" si="25"/>
        <v>0</v>
      </c>
    </row>
    <row r="54" spans="1:9">
      <c r="A54" s="6" t="s">
        <v>22</v>
      </c>
      <c r="B54" s="6" t="s">
        <v>23</v>
      </c>
      <c r="C54" s="6" t="s">
        <v>24</v>
      </c>
      <c r="D54" s="3">
        <f t="shared" si="22"/>
        <v>0</v>
      </c>
      <c r="E54" s="3">
        <f t="shared" si="26"/>
        <v>772626</v>
      </c>
      <c r="F54" s="3">
        <f t="shared" si="23"/>
        <v>772626</v>
      </c>
      <c r="G54" s="3">
        <v>772626</v>
      </c>
      <c r="H54" s="3">
        <f t="shared" si="24"/>
        <v>0</v>
      </c>
      <c r="I54" s="3">
        <f t="shared" si="25"/>
        <v>0</v>
      </c>
    </row>
    <row r="55" spans="1:9">
      <c r="A55" s="8"/>
      <c r="B55" s="8"/>
      <c r="C55" s="8" t="s">
        <v>25</v>
      </c>
      <c r="D55" s="9">
        <f t="shared" ref="D55:I55" si="27">SUM(D49:D54)</f>
        <v>-1044532</v>
      </c>
      <c r="E55" s="9">
        <f t="shared" si="27"/>
        <v>64786858</v>
      </c>
      <c r="F55" s="9">
        <f t="shared" si="27"/>
        <v>63742326</v>
      </c>
      <c r="G55" s="9">
        <f t="shared" si="27"/>
        <v>63742326</v>
      </c>
      <c r="H55" s="9">
        <f t="shared" si="27"/>
        <v>1044532</v>
      </c>
      <c r="I55" s="9">
        <f t="shared" si="27"/>
        <v>0</v>
      </c>
    </row>
    <row r="56" spans="1:9">
      <c r="A56" s="18" t="s">
        <v>26</v>
      </c>
      <c r="B56" s="18"/>
      <c r="C56" s="18"/>
      <c r="D56" s="18"/>
      <c r="E56" s="18"/>
      <c r="F56" s="18"/>
      <c r="G56" s="18"/>
      <c r="H56" s="18"/>
      <c r="I56" s="18"/>
    </row>
    <row r="57" spans="1:9">
      <c r="A57" s="6" t="s">
        <v>20</v>
      </c>
      <c r="B57" s="6" t="s">
        <v>20</v>
      </c>
      <c r="C57" s="6" t="s">
        <v>27</v>
      </c>
      <c r="D57" s="3">
        <f>MIN(I36,0)*(L36=0)</f>
        <v>0</v>
      </c>
      <c r="E57" s="3">
        <f t="shared" ref="E57" si="28">G57-D57</f>
        <v>1094700</v>
      </c>
      <c r="F57" s="7">
        <f>D57+E57</f>
        <v>1094700</v>
      </c>
      <c r="G57" s="3">
        <v>1094700</v>
      </c>
      <c r="H57" s="7">
        <f>E57-G57</f>
        <v>0</v>
      </c>
      <c r="I57" s="7">
        <f>F57-G57</f>
        <v>0</v>
      </c>
    </row>
    <row r="58" spans="1:9">
      <c r="A58" s="6" t="s">
        <v>28</v>
      </c>
      <c r="B58" s="6" t="s">
        <v>28</v>
      </c>
      <c r="C58" s="6" t="s">
        <v>29</v>
      </c>
      <c r="D58" s="3">
        <f>MIN(I37,0)*(L37=0)</f>
        <v>0</v>
      </c>
      <c r="E58" s="3">
        <v>8011200</v>
      </c>
      <c r="F58" s="3">
        <v>8011200</v>
      </c>
      <c r="G58" s="3">
        <v>8011200</v>
      </c>
      <c r="H58" s="7">
        <f>E58-G58</f>
        <v>0</v>
      </c>
      <c r="I58" s="7">
        <f>F58-G58</f>
        <v>0</v>
      </c>
    </row>
    <row r="59" spans="1:9">
      <c r="A59" s="8"/>
      <c r="B59" s="8"/>
      <c r="C59" s="8" t="s">
        <v>25</v>
      </c>
      <c r="D59" s="9">
        <f t="shared" ref="D59:I59" si="29">SUM(D57:D58)</f>
        <v>0</v>
      </c>
      <c r="E59" s="9">
        <f t="shared" si="29"/>
        <v>9105900</v>
      </c>
      <c r="F59" s="9">
        <f t="shared" si="29"/>
        <v>9105900</v>
      </c>
      <c r="G59" s="9">
        <f t="shared" si="29"/>
        <v>9105900</v>
      </c>
      <c r="H59" s="9">
        <f t="shared" si="29"/>
        <v>0</v>
      </c>
      <c r="I59" s="9">
        <f t="shared" si="29"/>
        <v>0</v>
      </c>
    </row>
    <row r="60" spans="1:9">
      <c r="A60" s="12"/>
      <c r="B60" s="12"/>
      <c r="C60" s="12"/>
      <c r="D60" s="12"/>
      <c r="E60" s="12"/>
      <c r="F60" s="12"/>
      <c r="G60" s="12"/>
      <c r="H60" s="12"/>
      <c r="I60" s="12"/>
    </row>
    <row r="61" spans="1:9" ht="13.8" thickBot="1">
      <c r="A61" s="10"/>
      <c r="B61" s="10"/>
      <c r="C61" s="10" t="s">
        <v>30</v>
      </c>
      <c r="D61" s="11">
        <f t="shared" ref="D61:I61" si="30">D55+D59</f>
        <v>-1044532</v>
      </c>
      <c r="E61" s="11">
        <f t="shared" si="30"/>
        <v>73892758</v>
      </c>
      <c r="F61" s="11">
        <f t="shared" si="30"/>
        <v>72848226</v>
      </c>
      <c r="G61" s="11">
        <f t="shared" si="30"/>
        <v>72848226</v>
      </c>
      <c r="H61" s="11">
        <f t="shared" si="30"/>
        <v>1044532</v>
      </c>
      <c r="I61" s="11">
        <f t="shared" si="30"/>
        <v>0</v>
      </c>
    </row>
  </sheetData>
  <mergeCells count="18">
    <mergeCell ref="A18:I18"/>
    <mergeCell ref="A1:I1"/>
    <mergeCell ref="A3:I3"/>
    <mergeCell ref="A5:C5"/>
    <mergeCell ref="A6:I6"/>
    <mergeCell ref="A14:I14"/>
    <mergeCell ref="A39:I39"/>
    <mergeCell ref="A22:I22"/>
    <mergeCell ref="A24:I24"/>
    <mergeCell ref="A26:C26"/>
    <mergeCell ref="A27:I27"/>
    <mergeCell ref="A35:I35"/>
    <mergeCell ref="A60:I60"/>
    <mergeCell ref="A43:I43"/>
    <mergeCell ref="A45:I45"/>
    <mergeCell ref="A47:C47"/>
    <mergeCell ref="A48:I48"/>
    <mergeCell ref="A56:I56"/>
  </mergeCells>
  <phoneticPr fontId="1" type="noConversion"/>
  <pageMargins left="0.78740157480314965" right="0.68" top="0.87" bottom="0.78740157480314965" header="0.51181102362204722" footer="0.51181102362204722"/>
  <pageSetup paperSize="9" scale="90" orientation="landscape" r:id="rId1"/>
  <headerFooter scaleWithDoc="0" alignWithMargins="0">
    <oddFooter>&amp;C&amp;P (&amp;N)&amp;R&amp;KFF0000 &amp;K000000Bilaga 1 till Utgiftsprognos&amp;KFF0000 &amp;K000000oktober 2023, VER 2023-42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4JXXJJFS64ZS-957833390-591</_dlc_DocId>
    <_dlc_DocIdUrl xmlns="465edb57-3a11-4ff8-9c43-7dc2da403828">
      <Url>https://sp.pensionsmyndigheten.se/ovr/ANSLAG/_layouts/15/DocIdRedir.aspx?ID=4JXXJJFS64ZS-957833390-591</Url>
      <Description>4JXXJJFS64ZS-957833390-591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22" ma:contentTypeDescription="" ma:contentTypeScope="" ma:versionID="66b9374529f4c501b6fc338e3b0978e8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af0e5d94583ec14070ba66e202abe413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 minOccurs="0"/>
                <xsd:element ref="ns2:Dokumentstatus" minOccurs="0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nillable="true" ma:displayName="Informationsklass" ma:default="Oklassificerad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 ma:readOnly="false">
      <xsd:simpleType>
        <xsd:restriction base="dms:Choice">
          <xsd:enumeration value="O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nillable="true" ma:displayName="Dokumentstatus" ma:default="UTKAST" ma:description="Ett dokument ska ha status utkast fram till att det godkänns av dokumentägaren." ma:format="Dropdown" ma:internalName="Dokumentstatus" ma:readOnly="false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E65243-AEAD-4B3E-BA0D-DD2A312F284B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301C5D6B-AE9E-400C-85D7-F1A53858429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D22304C-A22E-47F5-8E4B-B2D6848623CC}">
  <ds:schemaRefs>
    <ds:schemaRef ds:uri="http://purl.org/dc/elements/1.1/"/>
    <ds:schemaRef ds:uri="http://schemas.microsoft.com/office/2006/metadata/properties"/>
    <ds:schemaRef ds:uri="http://purl.org/dc/terms/"/>
    <ds:schemaRef ds:uri="465edb57-3a11-4ff8-9c43-7dc2da403828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1D34EDA-6EC6-471E-8D88-D85BF927770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99B5320-3E90-4794-A4D4-246CD6F013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edb57-3a11-4ff8-9c43-7dc2da4038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Manager/>
  <Company>SFA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Johan Söderberg</cp:lastModifiedBy>
  <cp:revision/>
  <dcterms:created xsi:type="dcterms:W3CDTF">2009-10-28T11:41:28Z</dcterms:created>
  <dcterms:modified xsi:type="dcterms:W3CDTF">2024-02-01T13:27:31Z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c331f2ae-1a77-4fd1-b2c5-fb6518e2c367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